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oard Folder\Meetings\Meetings 2021\6. 21 July 2021\Board Papers\11. Management Accounts\"/>
    </mc:Choice>
  </mc:AlternateContent>
  <xr:revisionPtr revIDLastSave="0" documentId="13_ncr:1_{93AE9794-0301-4B1D-AE84-6F39E788799F}" xr6:coauthVersionLast="47" xr6:coauthVersionMax="47" xr10:uidLastSave="{00000000-0000-0000-0000-000000000000}"/>
  <bookViews>
    <workbookView xWindow="-120" yWindow="-120" windowWidth="29040" windowHeight="15840" xr2:uid="{D2E931F7-AB4C-41A9-8ABD-296186F1F5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15" i="1"/>
  <c r="I9" i="1"/>
  <c r="I8" i="1"/>
  <c r="I7" i="1"/>
  <c r="J7" i="1" s="1"/>
  <c r="G10" i="1"/>
  <c r="H10" i="1"/>
  <c r="I10" i="1" l="1"/>
  <c r="J10" i="1" s="1"/>
  <c r="J8" i="1"/>
  <c r="H27" i="1"/>
  <c r="G15" i="1"/>
  <c r="G27" i="1" s="1"/>
  <c r="C13" i="1"/>
  <c r="C28" i="1" s="1"/>
  <c r="C30" i="1" s="1"/>
  <c r="C32" i="1" s="1"/>
  <c r="D11" i="1"/>
  <c r="E11" i="1" s="1"/>
  <c r="E13" i="1" s="1"/>
  <c r="E28" i="1" s="1"/>
  <c r="E30" i="1" s="1"/>
  <c r="E32" i="1" s="1"/>
  <c r="H13" i="1"/>
  <c r="I13" i="1"/>
  <c r="G13" i="1"/>
  <c r="J13" i="1" l="1"/>
  <c r="H28" i="1"/>
  <c r="H30" i="1" s="1"/>
  <c r="H32" i="1" s="1"/>
  <c r="G28" i="1"/>
  <c r="G30" i="1" s="1"/>
  <c r="G32" i="1" s="1"/>
  <c r="D13" i="1"/>
  <c r="D28" i="1" s="1"/>
  <c r="D30" i="1" s="1"/>
  <c r="D32" i="1" s="1"/>
  <c r="I15" i="1"/>
  <c r="J15" i="1" l="1"/>
  <c r="I27" i="1"/>
  <c r="J27" i="1" s="1"/>
  <c r="I28" i="1" l="1"/>
  <c r="J28" i="1" l="1"/>
  <c r="I30" i="1"/>
  <c r="I32" i="1" s="1"/>
</calcChain>
</file>

<file path=xl/sharedStrings.xml><?xml version="1.0" encoding="utf-8"?>
<sst xmlns="http://schemas.openxmlformats.org/spreadsheetml/2006/main" count="58" uniqueCount="51">
  <si>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</si>
  <si>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</si>
  <si>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</si>
  <si>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</si>
  <si>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</si>
  <si>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</si>
  <si>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</si>
  <si>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</si>
  <si>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</si>
  <si>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Actual to 31/05/2021</t>
  </si>
  <si>
    <t>Full Year Forecast</t>
  </si>
  <si>
    <t>Budget Category</t>
  </si>
  <si>
    <t>Budget Heading</t>
  </si>
  <si>
    <t>Actual</t>
  </si>
  <si>
    <t>Budget</t>
  </si>
  <si>
    <t>Variance</t>
  </si>
  <si>
    <t>Forecast</t>
  </si>
  <si>
    <t>Income</t>
  </si>
  <si>
    <t>£000</t>
  </si>
  <si>
    <t>%</t>
  </si>
  <si>
    <t>Fee Income</t>
  </si>
  <si>
    <t>Annual Retention Fee</t>
  </si>
  <si>
    <t>Entry/re-entry to the register</t>
  </si>
  <si>
    <t>Prescribed Examination Fees</t>
  </si>
  <si>
    <t>Total Fee Income</t>
  </si>
  <si>
    <t>Other Income</t>
  </si>
  <si>
    <t>EU Certificates &amp; Sundry Receipts</t>
  </si>
  <si>
    <t>Total Operating Income</t>
  </si>
  <si>
    <t>Expenditure</t>
  </si>
  <si>
    <t>Staff</t>
  </si>
  <si>
    <t>Premises (rent, rates, utilities, cleaning etc)</t>
  </si>
  <si>
    <t>Postage, Telecommunications, Printing</t>
  </si>
  <si>
    <t>ACE &amp; ENACA</t>
  </si>
  <si>
    <t>Public and Professional Awareness</t>
  </si>
  <si>
    <t>Board Expenses</t>
  </si>
  <si>
    <t>Professional Services &amp; Legal Advice</t>
  </si>
  <si>
    <t>Professional Conduct, Title and Regulation</t>
  </si>
  <si>
    <t>Banking/Payment processing and sundry items</t>
  </si>
  <si>
    <t>Prescribed Examination</t>
  </si>
  <si>
    <t>Prescription/Qualifications</t>
  </si>
  <si>
    <t>IT and Digital Spend</t>
  </si>
  <si>
    <t>Total Operating Expenditure</t>
  </si>
  <si>
    <t>Operating Surplus /( Deficit)</t>
  </si>
  <si>
    <t>Investment Income</t>
  </si>
  <si>
    <t>Investment Income (Dividends/Sales/Interest)</t>
  </si>
  <si>
    <t>Surplus /( Deficit) after Investments</t>
  </si>
  <si>
    <t>Tax charged on investments (19%)</t>
  </si>
  <si>
    <t>Corporation Tax</t>
  </si>
  <si>
    <t>Surplus /( Deficit) after tax</t>
  </si>
  <si>
    <t>Government Funding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</si>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</sst>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;\(0.0%\)"/>
    <numFmt numFmtId="165" formatCode="#,##0;\(#,##0\)"/>
    <numFmt numFmtId="166" formatCode="#,##0,;\(#,##0,\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2" fontId="3" fillId="2" borderId="1" xfId="2" applyNumberFormat="1" applyFont="1" applyFill="1" applyBorder="1" applyAlignment="1">
      <alignment horizontal="center"/>
    </xf>
    <xf numFmtId="2" fontId="3" fillId="0" borderId="0" xfId="2" applyNumberFormat="1" applyFont="1" applyAlignment="1">
      <alignment horizontal="center"/>
    </xf>
    <xf numFmtId="164" fontId="3" fillId="2" borderId="1" xfId="3" applyNumberFormat="1" applyFont="1" applyFill="1" applyBorder="1" applyAlignment="1">
      <alignment horizontal="center"/>
    </xf>
    <xf numFmtId="2" fontId="3" fillId="2" borderId="2" xfId="2" applyNumberFormat="1" applyFont="1" applyFill="1" applyBorder="1"/>
    <xf numFmtId="165" fontId="3" fillId="0" borderId="0" xfId="4" applyNumberFormat="1" applyFont="1" applyFill="1" applyBorder="1" applyAlignment="1">
      <alignment horizontal="center"/>
    </xf>
    <xf numFmtId="2" fontId="3" fillId="2" borderId="3" xfId="2" applyNumberFormat="1" applyFont="1" applyFill="1" applyBorder="1"/>
    <xf numFmtId="165" fontId="3" fillId="2" borderId="1" xfId="4" applyNumberFormat="1" applyFont="1" applyFill="1" applyBorder="1" applyAlignment="1">
      <alignment horizontal="right" wrapText="1"/>
    </xf>
    <xf numFmtId="165" fontId="3" fillId="2" borderId="3" xfId="4" applyNumberFormat="1" applyFont="1" applyFill="1" applyBorder="1" applyAlignment="1">
      <alignment horizontal="right" wrapText="1"/>
    </xf>
    <xf numFmtId="165" fontId="3" fillId="2" borderId="1" xfId="4" applyNumberFormat="1" applyFont="1" applyFill="1" applyBorder="1" applyAlignment="1">
      <alignment horizontal="center"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2" borderId="3" xfId="4" applyNumberFormat="1" applyFont="1" applyFill="1" applyBorder="1" applyAlignment="1">
      <alignment horizontal="right"/>
    </xf>
    <xf numFmtId="2" fontId="3" fillId="0" borderId="2" xfId="2" applyNumberFormat="1" applyFont="1" applyBorder="1"/>
    <xf numFmtId="2" fontId="3" fillId="0" borderId="6" xfId="2" applyNumberFormat="1" applyFont="1" applyBorder="1"/>
    <xf numFmtId="165" fontId="3" fillId="0" borderId="1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right"/>
    </xf>
    <xf numFmtId="49" fontId="3" fillId="0" borderId="1" xfId="3" applyNumberFormat="1" applyFont="1" applyFill="1" applyBorder="1" applyAlignment="1">
      <alignment horizontal="right"/>
    </xf>
    <xf numFmtId="2" fontId="4" fillId="0" borderId="2" xfId="2" applyNumberFormat="1" applyFont="1" applyBorder="1" applyAlignment="1">
      <alignment vertical="center"/>
    </xf>
    <xf numFmtId="2" fontId="4" fillId="0" borderId="6" xfId="2" applyNumberFormat="1" applyFont="1" applyBorder="1" applyAlignment="1">
      <alignment vertical="center"/>
    </xf>
    <xf numFmtId="166" fontId="4" fillId="0" borderId="7" xfId="2" applyNumberFormat="1" applyFont="1" applyBorder="1"/>
    <xf numFmtId="166" fontId="4" fillId="0" borderId="8" xfId="2" applyNumberFormat="1" applyFont="1" applyBorder="1"/>
    <xf numFmtId="166" fontId="4" fillId="0" borderId="0" xfId="2" applyNumberFormat="1" applyFont="1"/>
    <xf numFmtId="164" fontId="4" fillId="0" borderId="8" xfId="3" applyNumberFormat="1" applyFont="1" applyBorder="1"/>
    <xf numFmtId="2" fontId="4" fillId="0" borderId="7" xfId="2" applyNumberFormat="1" applyFont="1" applyBorder="1" applyAlignment="1">
      <alignment vertical="center"/>
    </xf>
    <xf numFmtId="2" fontId="4" fillId="0" borderId="8" xfId="2" applyNumberFormat="1" applyFont="1" applyBorder="1" applyAlignment="1">
      <alignment vertical="center"/>
    </xf>
    <xf numFmtId="2" fontId="4" fillId="0" borderId="9" xfId="2" applyNumberFormat="1" applyFont="1" applyBorder="1" applyAlignment="1">
      <alignment vertical="center"/>
    </xf>
    <xf numFmtId="2" fontId="4" fillId="0" borderId="10" xfId="2" applyNumberFormat="1" applyFont="1" applyBorder="1" applyAlignment="1">
      <alignment vertical="center"/>
    </xf>
    <xf numFmtId="2" fontId="3" fillId="0" borderId="9" xfId="2" applyNumberFormat="1" applyFont="1" applyBorder="1" applyAlignment="1">
      <alignment vertical="center"/>
    </xf>
    <xf numFmtId="166" fontId="4" fillId="0" borderId="3" xfId="2" applyNumberFormat="1" applyFont="1" applyBorder="1"/>
    <xf numFmtId="166" fontId="4" fillId="0" borderId="1" xfId="2" applyNumberFormat="1" applyFont="1" applyBorder="1"/>
    <xf numFmtId="164" fontId="4" fillId="0" borderId="1" xfId="3" applyNumberFormat="1" applyFont="1" applyBorder="1"/>
    <xf numFmtId="166" fontId="4" fillId="0" borderId="2" xfId="2" applyNumberFormat="1" applyFont="1" applyBorder="1"/>
    <xf numFmtId="2" fontId="3" fillId="2" borderId="3" xfId="2" applyNumberFormat="1" applyFont="1" applyFill="1" applyBorder="1" applyAlignment="1">
      <alignment vertical="center"/>
    </xf>
    <xf numFmtId="2" fontId="3" fillId="2" borderId="1" xfId="2" applyNumberFormat="1" applyFont="1" applyFill="1" applyBorder="1" applyAlignment="1">
      <alignment vertical="center"/>
    </xf>
    <xf numFmtId="166" fontId="3" fillId="2" borderId="3" xfId="2" applyNumberFormat="1" applyFont="1" applyFill="1" applyBorder="1"/>
    <xf numFmtId="166" fontId="3" fillId="2" borderId="1" xfId="2" applyNumberFormat="1" applyFont="1" applyFill="1" applyBorder="1"/>
    <xf numFmtId="166" fontId="3" fillId="0" borderId="0" xfId="2" applyNumberFormat="1" applyFont="1"/>
    <xf numFmtId="164" fontId="3" fillId="2" borderId="1" xfId="3" applyNumberFormat="1" applyFont="1" applyFill="1" applyBorder="1"/>
    <xf numFmtId="0" fontId="3" fillId="0" borderId="2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2" fontId="3" fillId="3" borderId="3" xfId="2" applyNumberFormat="1" applyFont="1" applyFill="1" applyBorder="1" applyAlignment="1">
      <alignment vertical="center"/>
    </xf>
    <xf numFmtId="2" fontId="3" fillId="3" borderId="1" xfId="2" applyNumberFormat="1" applyFont="1" applyFill="1" applyBorder="1" applyAlignment="1">
      <alignment vertical="center"/>
    </xf>
    <xf numFmtId="166" fontId="3" fillId="3" borderId="3" xfId="2" applyNumberFormat="1" applyFont="1" applyFill="1" applyBorder="1"/>
    <xf numFmtId="166" fontId="3" fillId="0" borderId="11" xfId="2" applyNumberFormat="1" applyFont="1" applyBorder="1"/>
    <xf numFmtId="2" fontId="4" fillId="2" borderId="1" xfId="2" applyNumberFormat="1" applyFont="1" applyFill="1" applyBorder="1" applyAlignment="1">
      <alignment vertical="center"/>
    </xf>
    <xf numFmtId="166" fontId="4" fillId="0" borderId="6" xfId="2" applyNumberFormat="1" applyFont="1" applyBorder="1"/>
    <xf numFmtId="167" fontId="4" fillId="0" borderId="8" xfId="1" applyNumberFormat="1" applyFont="1" applyBorder="1"/>
    <xf numFmtId="167" fontId="3" fillId="3" borderId="3" xfId="1" applyNumberFormat="1" applyFont="1" applyFill="1" applyBorder="1"/>
    <xf numFmtId="9" fontId="3" fillId="2" borderId="3" xfId="1" applyNumberFormat="1" applyFont="1" applyFill="1" applyBorder="1"/>
    <xf numFmtId="166" fontId="0" fillId="0" borderId="0" xfId="0" applyNumberFormat="1"/>
    <xf numFmtId="2" fontId="4" fillId="0" borderId="7" xfId="2" applyNumberFormat="1" applyFont="1" applyFill="1" applyBorder="1" applyAlignment="1">
      <alignment vertical="center"/>
    </xf>
    <xf numFmtId="2" fontId="4" fillId="0" borderId="8" xfId="2" applyNumberFormat="1" applyFont="1" applyFill="1" applyBorder="1" applyAlignment="1">
      <alignment vertical="center"/>
    </xf>
    <xf numFmtId="166" fontId="4" fillId="0" borderId="7" xfId="2" applyNumberFormat="1" applyFont="1" applyFill="1" applyBorder="1"/>
    <xf numFmtId="166" fontId="4" fillId="0" borderId="8" xfId="2" applyNumberFormat="1" applyFont="1" applyFill="1" applyBorder="1"/>
    <xf numFmtId="166" fontId="4" fillId="0" borderId="0" xfId="2" applyNumberFormat="1" applyFont="1" applyFill="1"/>
    <xf numFmtId="164" fontId="4" fillId="0" borderId="8" xfId="3" applyNumberFormat="1" applyFont="1" applyFill="1" applyBorder="1"/>
    <xf numFmtId="166" fontId="4" fillId="0" borderId="7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vertical="center"/>
    </xf>
    <xf numFmtId="166" fontId="3" fillId="3" borderId="1" xfId="2" applyNumberFormat="1" applyFont="1" applyFill="1" applyBorder="1"/>
    <xf numFmtId="0" fontId="5" fillId="0" borderId="0" xfId="0" applyFont="1" applyAlignment="1">
      <alignment horizontal="right"/>
    </xf>
    <xf numFmtId="165" fontId="3" fillId="2" borderId="3" xfId="4" applyNumberFormat="1" applyFont="1" applyFill="1" applyBorder="1" applyAlignment="1">
      <alignment horizontal="center"/>
    </xf>
    <xf numFmtId="165" fontId="3" fillId="2" borderId="4" xfId="4" applyNumberFormat="1" applyFont="1" applyFill="1" applyBorder="1" applyAlignment="1">
      <alignment horizontal="center"/>
    </xf>
    <xf numFmtId="165" fontId="3" fillId="2" borderId="5" xfId="4" applyNumberFormat="1" applyFont="1" applyFill="1" applyBorder="1" applyAlignment="1">
      <alignment horizontal="center"/>
    </xf>
  </cellXfs>
  <cellStyles count="5">
    <cellStyle name="Comma 2" xfId="4" xr:uid="{42D520B0-DC3F-43E1-9A59-C5BBAEECA624}"/>
    <cellStyle name="Normal" xfId="0" builtinId="0"/>
    <cellStyle name="Normal 2" xfId="2" xr:uid="{88C448B9-D528-47E4-8BBC-F62F391E9E36}"/>
    <cellStyle name="Percent" xfId="1" builtinId="5"/>
    <cellStyle name="Percent 2" xfId="3" xr:uid="{795E4247-1F22-4D77-B5A0-D7214F71A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040B-7FD7-41B8-913F-54E8E849B2D3}">
  <dimension ref="A1:J34"/>
  <sheetViews>
    <sheetView tabSelected="1" workbookViewId="0">
      <selection sqref="A1:J33"/>
    </sheetView>
  </sheetViews>
  <sheetFormatPr defaultRowHeight="15" x14ac:dyDescent="0.25"/>
  <cols>
    <col min="1" max="1" width="29.7109375" bestFit="1" customWidth="1"/>
    <col min="2" max="2" width="38.7109375" bestFit="1" customWidth="1"/>
    <col min="3" max="5" width="8.140625" customWidth="1"/>
    <col min="6" max="6" width="4.7109375" customWidth="1"/>
    <col min="7" max="9" width="7.85546875" customWidth="1"/>
    <col min="10" max="10" width="11" customWidth="1"/>
  </cols>
  <sheetData>
    <row r="1" spans="1:10" ht="19.5" x14ac:dyDescent="0.3">
      <c r="J1" s="59" t="s">
        <v>50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/>
      <c r="G3" s="1" t="s">
        <v>5</v>
      </c>
      <c r="H3" s="1" t="s">
        <v>6</v>
      </c>
      <c r="I3" s="1" t="s">
        <v>7</v>
      </c>
      <c r="J3" s="3" t="s">
        <v>8</v>
      </c>
    </row>
    <row r="4" spans="1:10" x14ac:dyDescent="0.25">
      <c r="A4" s="4"/>
      <c r="B4" s="4"/>
      <c r="C4" s="60" t="s">
        <v>9</v>
      </c>
      <c r="D4" s="61"/>
      <c r="E4" s="62"/>
      <c r="F4" s="5"/>
      <c r="G4" s="60" t="s">
        <v>10</v>
      </c>
      <c r="H4" s="61"/>
      <c r="I4" s="61"/>
      <c r="J4" s="62"/>
    </row>
    <row r="5" spans="1:10" x14ac:dyDescent="0.25">
      <c r="A5" s="6" t="s">
        <v>11</v>
      </c>
      <c r="B5" s="6" t="s">
        <v>12</v>
      </c>
      <c r="C5" s="7" t="s">
        <v>13</v>
      </c>
      <c r="D5" s="8" t="s">
        <v>14</v>
      </c>
      <c r="E5" s="9" t="s">
        <v>15</v>
      </c>
      <c r="F5" s="10"/>
      <c r="G5" s="8" t="s">
        <v>16</v>
      </c>
      <c r="H5" s="11" t="s">
        <v>14</v>
      </c>
      <c r="I5" s="60" t="s">
        <v>15</v>
      </c>
      <c r="J5" s="62"/>
    </row>
    <row r="6" spans="1:10" x14ac:dyDescent="0.25">
      <c r="A6" s="12" t="s">
        <v>17</v>
      </c>
      <c r="B6" s="13"/>
      <c r="C6" s="14" t="s">
        <v>18</v>
      </c>
      <c r="D6" s="14" t="s">
        <v>18</v>
      </c>
      <c r="E6" s="14" t="s">
        <v>18</v>
      </c>
      <c r="F6" s="15"/>
      <c r="G6" s="14" t="s">
        <v>18</v>
      </c>
      <c r="H6" s="14" t="s">
        <v>18</v>
      </c>
      <c r="I6" s="14" t="s">
        <v>18</v>
      </c>
      <c r="J6" s="16" t="s">
        <v>19</v>
      </c>
    </row>
    <row r="7" spans="1:10" x14ac:dyDescent="0.25">
      <c r="A7" s="17" t="s">
        <v>20</v>
      </c>
      <c r="B7" s="18" t="s">
        <v>21</v>
      </c>
      <c r="C7" s="19">
        <v>5135337.5299999993</v>
      </c>
      <c r="D7" s="19">
        <v>5203870</v>
      </c>
      <c r="E7" s="20">
        <v>-68532.470000000671</v>
      </c>
      <c r="F7" s="21"/>
      <c r="G7" s="19">
        <v>5060000</v>
      </c>
      <c r="H7" s="19">
        <v>4998000</v>
      </c>
      <c r="I7" s="19">
        <f>G7-H7</f>
        <v>62000</v>
      </c>
      <c r="J7" s="22">
        <f>I7/H7</f>
        <v>1.2404961984793917E-2</v>
      </c>
    </row>
    <row r="8" spans="1:10" x14ac:dyDescent="0.25">
      <c r="A8" s="23"/>
      <c r="B8" s="24" t="s">
        <v>22</v>
      </c>
      <c r="C8" s="19">
        <v>42260</v>
      </c>
      <c r="D8" s="19">
        <v>36264.583333333336</v>
      </c>
      <c r="E8" s="20">
        <v>5995.4166666666642</v>
      </c>
      <c r="F8" s="21"/>
      <c r="G8" s="19">
        <v>300000</v>
      </c>
      <c r="H8" s="19">
        <v>300000</v>
      </c>
      <c r="I8" s="19">
        <f>G8-H8</f>
        <v>0</v>
      </c>
      <c r="J8" s="22">
        <f t="shared" ref="J8:J9" si="0">I8/H8</f>
        <v>0</v>
      </c>
    </row>
    <row r="9" spans="1:10" x14ac:dyDescent="0.25">
      <c r="A9" s="25"/>
      <c r="B9" s="26" t="s">
        <v>23</v>
      </c>
      <c r="C9" s="19">
        <v>154780.75</v>
      </c>
      <c r="D9" s="19">
        <v>87041.666666666672</v>
      </c>
      <c r="E9" s="20">
        <v>67739.083333333328</v>
      </c>
      <c r="F9" s="21"/>
      <c r="G9" s="19">
        <v>208900</v>
      </c>
      <c r="H9" s="19">
        <v>208900</v>
      </c>
      <c r="I9" s="19">
        <f>G9-H9</f>
        <v>0</v>
      </c>
      <c r="J9" s="22">
        <f t="shared" si="0"/>
        <v>0</v>
      </c>
    </row>
    <row r="10" spans="1:10" x14ac:dyDescent="0.25">
      <c r="A10" s="27" t="s">
        <v>24</v>
      </c>
      <c r="B10" s="26"/>
      <c r="C10" s="28">
        <v>5332378.2799999993</v>
      </c>
      <c r="D10" s="28">
        <v>5327176.25</v>
      </c>
      <c r="E10" s="29">
        <v>5202.0299999993222</v>
      </c>
      <c r="F10" s="21"/>
      <c r="G10" s="28">
        <f>SUM(G7:G9)</f>
        <v>5568900</v>
      </c>
      <c r="H10" s="28">
        <f>SUM(H7:H9)</f>
        <v>5506900</v>
      </c>
      <c r="I10" s="28">
        <f>SUM(I7:I9)</f>
        <v>62000</v>
      </c>
      <c r="J10" s="30">
        <f>I10/H10</f>
        <v>1.1258602843705169E-2</v>
      </c>
    </row>
    <row r="11" spans="1:10" x14ac:dyDescent="0.25">
      <c r="A11" s="17" t="s">
        <v>25</v>
      </c>
      <c r="B11" s="18" t="s">
        <v>49</v>
      </c>
      <c r="C11" s="31">
        <v>0</v>
      </c>
      <c r="D11" s="31">
        <f>H11/12*5</f>
        <v>108333.33333333334</v>
      </c>
      <c r="E11" s="45">
        <f>C11-D11</f>
        <v>-108333.33333333334</v>
      </c>
      <c r="F11" s="21"/>
      <c r="G11" s="19">
        <v>260000</v>
      </c>
      <c r="H11" s="19">
        <v>260000</v>
      </c>
      <c r="I11" s="19">
        <v>0</v>
      </c>
      <c r="J11" s="22">
        <v>0</v>
      </c>
    </row>
    <row r="12" spans="1:10" x14ac:dyDescent="0.25">
      <c r="A12" s="23"/>
      <c r="B12" s="24" t="s">
        <v>26</v>
      </c>
      <c r="C12" s="19">
        <v>5688.85</v>
      </c>
      <c r="D12" s="19">
        <v>3937.5</v>
      </c>
      <c r="E12" s="20">
        <v>1751.3500000000004</v>
      </c>
      <c r="F12" s="21"/>
      <c r="G12" s="19">
        <v>9450</v>
      </c>
      <c r="H12" s="19">
        <v>9450</v>
      </c>
      <c r="I12" s="19">
        <v>0</v>
      </c>
      <c r="J12" s="22">
        <v>0</v>
      </c>
    </row>
    <row r="13" spans="1:10" x14ac:dyDescent="0.25">
      <c r="A13" s="32" t="s">
        <v>27</v>
      </c>
      <c r="B13" s="33"/>
      <c r="C13" s="34">
        <f>SUM(C10:C12)</f>
        <v>5338067.129999999</v>
      </c>
      <c r="D13" s="34">
        <f t="shared" ref="D13:E13" si="1">SUM(D10:D12)</f>
        <v>5439447.083333333</v>
      </c>
      <c r="E13" s="34">
        <f t="shared" si="1"/>
        <v>-101379.95333333401</v>
      </c>
      <c r="F13" s="36"/>
      <c r="G13" s="34">
        <f>SUM(G10:G12)</f>
        <v>5838350</v>
      </c>
      <c r="H13" s="34">
        <f t="shared" ref="H13:I13" si="2">SUM(H10:H12)</f>
        <v>5776350</v>
      </c>
      <c r="I13" s="34">
        <f t="shared" si="2"/>
        <v>62000</v>
      </c>
      <c r="J13" s="37">
        <f>I13/H13</f>
        <v>1.073342162438218E-2</v>
      </c>
    </row>
    <row r="14" spans="1:10" x14ac:dyDescent="0.25">
      <c r="A14" s="38" t="s">
        <v>28</v>
      </c>
      <c r="B14" s="39"/>
      <c r="C14" s="19"/>
      <c r="D14" s="19"/>
      <c r="E14" s="20"/>
      <c r="F14" s="21"/>
      <c r="G14" s="19"/>
      <c r="H14" s="19"/>
      <c r="I14" s="19"/>
      <c r="J14" s="22"/>
    </row>
    <row r="15" spans="1:10" x14ac:dyDescent="0.25">
      <c r="A15" s="23"/>
      <c r="B15" s="24" t="s">
        <v>29</v>
      </c>
      <c r="C15" s="19">
        <v>929243.8</v>
      </c>
      <c r="D15" s="19">
        <v>992083.33333333337</v>
      </c>
      <c r="E15" s="20">
        <v>62839.533333333326</v>
      </c>
      <c r="F15" s="21"/>
      <c r="G15" s="19">
        <f>2381000+25000+100000+10000+20000</f>
        <v>2536000</v>
      </c>
      <c r="H15" s="19">
        <f>2405000+25000</f>
        <v>2430000</v>
      </c>
      <c r="I15" s="19">
        <f>H15-G15</f>
        <v>-106000</v>
      </c>
      <c r="J15" s="46">
        <f>I15/H15</f>
        <v>-4.3621399176954734E-2</v>
      </c>
    </row>
    <row r="16" spans="1:10" x14ac:dyDescent="0.25">
      <c r="A16" s="23"/>
      <c r="B16" s="24" t="s">
        <v>30</v>
      </c>
      <c r="C16" s="19">
        <v>247117.30999999997</v>
      </c>
      <c r="D16" s="19">
        <v>242500</v>
      </c>
      <c r="E16" s="20">
        <v>-4617.3099999999686</v>
      </c>
      <c r="F16" s="21"/>
      <c r="G16" s="19">
        <v>582000</v>
      </c>
      <c r="H16" s="19">
        <v>533000</v>
      </c>
      <c r="I16" s="19">
        <v>0</v>
      </c>
      <c r="J16" s="22">
        <v>0</v>
      </c>
    </row>
    <row r="17" spans="1:10" x14ac:dyDescent="0.25">
      <c r="A17" s="23"/>
      <c r="B17" s="24" t="s">
        <v>31</v>
      </c>
      <c r="C17" s="19">
        <v>8363.85</v>
      </c>
      <c r="D17" s="19">
        <v>20416.666666666668</v>
      </c>
      <c r="E17" s="20">
        <v>12052.816666666668</v>
      </c>
      <c r="F17" s="21"/>
      <c r="G17" s="19">
        <v>49000</v>
      </c>
      <c r="H17" s="19">
        <v>97000</v>
      </c>
      <c r="I17" s="19">
        <v>0</v>
      </c>
      <c r="J17" s="22">
        <v>0</v>
      </c>
    </row>
    <row r="18" spans="1:10" x14ac:dyDescent="0.25">
      <c r="A18" s="23"/>
      <c r="B18" s="24" t="s">
        <v>32</v>
      </c>
      <c r="C18" s="19">
        <v>41041.990000000005</v>
      </c>
      <c r="D18" s="19">
        <v>19166.666666666668</v>
      </c>
      <c r="E18" s="20">
        <v>-21875.323333333337</v>
      </c>
      <c r="F18" s="21"/>
      <c r="G18" s="19">
        <v>46000</v>
      </c>
      <c r="H18" s="19">
        <v>46000</v>
      </c>
      <c r="I18" s="19">
        <v>0</v>
      </c>
      <c r="J18" s="22">
        <v>0</v>
      </c>
    </row>
    <row r="19" spans="1:10" x14ac:dyDescent="0.25">
      <c r="A19" s="23"/>
      <c r="B19" s="24" t="s">
        <v>33</v>
      </c>
      <c r="C19" s="19">
        <v>10418.880000000001</v>
      </c>
      <c r="D19" s="19">
        <v>16250</v>
      </c>
      <c r="E19" s="20">
        <v>5831.119999999999</v>
      </c>
      <c r="F19" s="21"/>
      <c r="G19" s="19">
        <v>39000</v>
      </c>
      <c r="H19" s="19">
        <v>40000</v>
      </c>
      <c r="I19" s="19">
        <v>0</v>
      </c>
      <c r="J19" s="22">
        <v>0</v>
      </c>
    </row>
    <row r="20" spans="1:10" x14ac:dyDescent="0.25">
      <c r="A20" s="50"/>
      <c r="B20" s="51" t="s">
        <v>34</v>
      </c>
      <c r="C20" s="52">
        <v>47712.069999999992</v>
      </c>
      <c r="D20" s="52">
        <v>60000</v>
      </c>
      <c r="E20" s="53">
        <v>12287.930000000008</v>
      </c>
      <c r="F20" s="54"/>
      <c r="G20" s="52">
        <v>144000</v>
      </c>
      <c r="H20" s="52">
        <v>144000</v>
      </c>
      <c r="I20" s="52">
        <v>0</v>
      </c>
      <c r="J20" s="55">
        <v>0</v>
      </c>
    </row>
    <row r="21" spans="1:10" x14ac:dyDescent="0.25">
      <c r="A21" s="50"/>
      <c r="B21" s="51" t="s">
        <v>35</v>
      </c>
      <c r="C21" s="52">
        <v>196414.84999999998</v>
      </c>
      <c r="D21" s="52">
        <v>340416.66666666663</v>
      </c>
      <c r="E21" s="53">
        <v>144001.81666666665</v>
      </c>
      <c r="F21" s="54"/>
      <c r="G21" s="52">
        <v>900000</v>
      </c>
      <c r="H21" s="52">
        <v>900000</v>
      </c>
      <c r="I21" s="52">
        <v>0</v>
      </c>
      <c r="J21" s="55">
        <v>0</v>
      </c>
    </row>
    <row r="22" spans="1:10" x14ac:dyDescent="0.25">
      <c r="A22" s="50"/>
      <c r="B22" s="51" t="s">
        <v>36</v>
      </c>
      <c r="C22" s="56">
        <v>210156.01</v>
      </c>
      <c r="D22" s="52">
        <v>266666.66666666669</v>
      </c>
      <c r="E22" s="53">
        <v>56510.656666666677</v>
      </c>
      <c r="F22" s="57"/>
      <c r="G22" s="56">
        <v>640000</v>
      </c>
      <c r="H22" s="56">
        <v>640000</v>
      </c>
      <c r="I22" s="52">
        <v>0</v>
      </c>
      <c r="J22" s="55">
        <v>0</v>
      </c>
    </row>
    <row r="23" spans="1:10" x14ac:dyDescent="0.25">
      <c r="A23" s="50"/>
      <c r="B23" s="51" t="s">
        <v>37</v>
      </c>
      <c r="C23" s="52">
        <v>13661.400000000001</v>
      </c>
      <c r="D23" s="52">
        <v>31250</v>
      </c>
      <c r="E23" s="53">
        <v>17588.599999999999</v>
      </c>
      <c r="F23" s="54"/>
      <c r="G23" s="52">
        <v>75000</v>
      </c>
      <c r="H23" s="52">
        <v>75000</v>
      </c>
      <c r="I23" s="52">
        <v>0</v>
      </c>
      <c r="J23" s="55">
        <v>0</v>
      </c>
    </row>
    <row r="24" spans="1:10" x14ac:dyDescent="0.25">
      <c r="A24" s="50"/>
      <c r="B24" s="51" t="s">
        <v>38</v>
      </c>
      <c r="C24" s="52">
        <v>40393.75</v>
      </c>
      <c r="D24" s="52">
        <v>56250</v>
      </c>
      <c r="E24" s="53">
        <v>15856.25</v>
      </c>
      <c r="F24" s="54"/>
      <c r="G24" s="52">
        <v>135000</v>
      </c>
      <c r="H24" s="52">
        <v>135000</v>
      </c>
      <c r="I24" s="52">
        <v>0</v>
      </c>
      <c r="J24" s="55">
        <v>0</v>
      </c>
    </row>
    <row r="25" spans="1:10" x14ac:dyDescent="0.25">
      <c r="A25" s="50"/>
      <c r="B25" s="51" t="s">
        <v>39</v>
      </c>
      <c r="C25" s="52">
        <v>8391.5</v>
      </c>
      <c r="D25" s="52">
        <v>27083.333333333336</v>
      </c>
      <c r="E25" s="53">
        <v>18691.833333333336</v>
      </c>
      <c r="F25" s="54"/>
      <c r="G25" s="52">
        <v>65000</v>
      </c>
      <c r="H25" s="52">
        <v>65000</v>
      </c>
      <c r="I25" s="52">
        <v>0</v>
      </c>
      <c r="J25" s="55">
        <v>0</v>
      </c>
    </row>
    <row r="26" spans="1:10" x14ac:dyDescent="0.25">
      <c r="A26" s="50"/>
      <c r="B26" s="51" t="s">
        <v>40</v>
      </c>
      <c r="C26" s="52">
        <v>285632.71999999997</v>
      </c>
      <c r="D26" s="52">
        <v>358333.33333333337</v>
      </c>
      <c r="E26" s="53">
        <v>72700.6133333334</v>
      </c>
      <c r="F26" s="54"/>
      <c r="G26" s="52">
        <v>900000</v>
      </c>
      <c r="H26" s="52">
        <v>900000</v>
      </c>
      <c r="I26" s="52">
        <v>0</v>
      </c>
      <c r="J26" s="55">
        <v>0</v>
      </c>
    </row>
    <row r="27" spans="1:10" x14ac:dyDescent="0.25">
      <c r="A27" s="40" t="s">
        <v>41</v>
      </c>
      <c r="B27" s="41"/>
      <c r="C27" s="42">
        <v>2038548.13</v>
      </c>
      <c r="D27" s="42">
        <v>2430416.666666667</v>
      </c>
      <c r="E27" s="58">
        <v>391868.53666666668</v>
      </c>
      <c r="F27" s="43"/>
      <c r="G27" s="42">
        <f>SUM(G15:G26)</f>
        <v>6111000</v>
      </c>
      <c r="H27" s="42">
        <f t="shared" ref="H27:I27" si="3">SUM(H15:H26)</f>
        <v>6005000</v>
      </c>
      <c r="I27" s="42">
        <f t="shared" si="3"/>
        <v>-106000</v>
      </c>
      <c r="J27" s="47">
        <f>I27/H27</f>
        <v>-1.7651956702747711E-2</v>
      </c>
    </row>
    <row r="28" spans="1:10" x14ac:dyDescent="0.25">
      <c r="A28" s="32" t="s">
        <v>42</v>
      </c>
      <c r="B28" s="33"/>
      <c r="C28" s="34">
        <f>C13-C27</f>
        <v>3299518.9999999991</v>
      </c>
      <c r="D28" s="34">
        <f t="shared" ref="D28" si="4">D13-D27</f>
        <v>3009030.416666666</v>
      </c>
      <c r="E28" s="35">
        <f>E27+E13</f>
        <v>290488.58333333267</v>
      </c>
      <c r="F28" s="36"/>
      <c r="G28" s="34">
        <f>G13-G27</f>
        <v>-272650</v>
      </c>
      <c r="H28" s="34">
        <f t="shared" ref="H28" si="5">H13-H27</f>
        <v>-228650</v>
      </c>
      <c r="I28" s="34">
        <f>I13+I27</f>
        <v>-44000</v>
      </c>
      <c r="J28" s="48">
        <f>I28/H28</f>
        <v>0.19243385086376558</v>
      </c>
    </row>
    <row r="29" spans="1:10" x14ac:dyDescent="0.25">
      <c r="A29" s="23" t="s">
        <v>43</v>
      </c>
      <c r="B29" s="24" t="s">
        <v>44</v>
      </c>
      <c r="C29" s="19">
        <v>278.56</v>
      </c>
      <c r="D29" s="19">
        <v>15416.666666666668</v>
      </c>
      <c r="E29" s="20">
        <v>-15138.106666666668</v>
      </c>
      <c r="F29" s="21"/>
      <c r="G29" s="19">
        <v>37000</v>
      </c>
      <c r="H29" s="19">
        <v>37000</v>
      </c>
      <c r="I29" s="19">
        <v>0</v>
      </c>
      <c r="J29" s="22">
        <v>0</v>
      </c>
    </row>
    <row r="30" spans="1:10" x14ac:dyDescent="0.25">
      <c r="A30" s="32" t="s">
        <v>45</v>
      </c>
      <c r="B30" s="44"/>
      <c r="C30" s="34">
        <f>SUM(C28:C29)</f>
        <v>3299797.5599999991</v>
      </c>
      <c r="D30" s="34">
        <f t="shared" ref="D30" si="6">SUM(D28:D29)</f>
        <v>3024447.0833333326</v>
      </c>
      <c r="E30" s="34">
        <f>E28-E29</f>
        <v>305626.68999999936</v>
      </c>
      <c r="F30" s="36"/>
      <c r="G30" s="34">
        <f>SUM(G28:G29)</f>
        <v>-235650</v>
      </c>
      <c r="H30" s="34">
        <f t="shared" ref="H30:I30" si="7">SUM(H28:H29)</f>
        <v>-191650</v>
      </c>
      <c r="I30" s="34">
        <f t="shared" si="7"/>
        <v>-44000</v>
      </c>
      <c r="J30" s="37">
        <v>0.20076189645852821</v>
      </c>
    </row>
    <row r="31" spans="1:10" x14ac:dyDescent="0.25">
      <c r="A31" s="23" t="s">
        <v>46</v>
      </c>
      <c r="B31" s="24" t="s">
        <v>47</v>
      </c>
      <c r="C31" s="19">
        <v>31896.609999999997</v>
      </c>
      <c r="D31" s="19">
        <v>40000</v>
      </c>
      <c r="E31" s="20">
        <v>8103.3900000000031</v>
      </c>
      <c r="F31" s="21"/>
      <c r="G31" s="19">
        <v>30000</v>
      </c>
      <c r="H31" s="19">
        <v>30000</v>
      </c>
      <c r="I31" s="19">
        <v>0</v>
      </c>
      <c r="J31" s="22">
        <v>0</v>
      </c>
    </row>
    <row r="32" spans="1:10" x14ac:dyDescent="0.25">
      <c r="A32" s="32" t="s">
        <v>48</v>
      </c>
      <c r="B32" s="33"/>
      <c r="C32" s="34">
        <f>C30-C31</f>
        <v>3267900.9499999993</v>
      </c>
      <c r="D32" s="34">
        <f t="shared" ref="D32" si="8">D30-D31</f>
        <v>2984447.0833333326</v>
      </c>
      <c r="E32" s="34">
        <f>SUM(E30:E31)</f>
        <v>313730.07999999938</v>
      </c>
      <c r="F32" s="36"/>
      <c r="G32" s="34">
        <f>G30-G31</f>
        <v>-265650</v>
      </c>
      <c r="H32" s="34">
        <f t="shared" ref="H32:I32" si="9">H30-H31</f>
        <v>-221650</v>
      </c>
      <c r="I32" s="34">
        <f t="shared" si="9"/>
        <v>-44000</v>
      </c>
      <c r="J32" s="37">
        <v>0.20076189645852821</v>
      </c>
    </row>
    <row r="34" spans="7:10" x14ac:dyDescent="0.25">
      <c r="G34" s="49"/>
      <c r="H34" s="49"/>
      <c r="I34" s="49"/>
      <c r="J34" s="49"/>
    </row>
  </sheetData>
  <mergeCells count="3">
    <mergeCell ref="C4:E4"/>
    <mergeCell ref="G4:J4"/>
    <mergeCell ref="I5:J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Stoner</dc:creator>
  <cp:lastModifiedBy>Jodie James</cp:lastModifiedBy>
  <cp:lastPrinted>2021-07-15T16:27:19Z</cp:lastPrinted>
  <dcterms:created xsi:type="dcterms:W3CDTF">2021-07-10T16:00:13Z</dcterms:created>
  <dcterms:modified xsi:type="dcterms:W3CDTF">2021-07-15T16:27:24Z</dcterms:modified>
</cp:coreProperties>
</file>